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1835" activeTab="2"/>
  </bookViews>
  <sheets>
    <sheet name="PIWNICA" sheetId="1" r:id="rId1"/>
    <sheet name="PARTER" sheetId="2" r:id="rId2"/>
    <sheet name="I PIĘTRO" sheetId="3" r:id="rId3"/>
  </sheets>
  <definedNames>
    <definedName name="_xlnm._FilterDatabase" localSheetId="2" hidden="1">'I PIĘTRO'!$A$1:$G$77</definedName>
    <definedName name="_xlnm._FilterDatabase" localSheetId="1" hidden="1">'PARTER'!$A$1:$K$61</definedName>
    <definedName name="_xlnm._FilterDatabase" localSheetId="0" hidden="1">'PIWNICA'!$A$1:$F$39</definedName>
  </definedNames>
  <calcPr fullCalcOnLoad="1"/>
</workbook>
</file>

<file path=xl/sharedStrings.xml><?xml version="1.0" encoding="utf-8"?>
<sst xmlns="http://schemas.openxmlformats.org/spreadsheetml/2006/main" count="457" uniqueCount="54">
  <si>
    <t>Powierzchnia [m2]</t>
  </si>
  <si>
    <t>Korytarz</t>
  </si>
  <si>
    <t>Gabinet masażu</t>
  </si>
  <si>
    <t>LAB</t>
  </si>
  <si>
    <t>OPDS</t>
  </si>
  <si>
    <t>Pokój socjalny</t>
  </si>
  <si>
    <t>Dyżurka lekarska</t>
  </si>
  <si>
    <t>Przebieralnia</t>
  </si>
  <si>
    <t>Poczekalnia</t>
  </si>
  <si>
    <t>Hol wejściowy</t>
  </si>
  <si>
    <t>Portiernia</t>
  </si>
  <si>
    <t>Szatnia</t>
  </si>
  <si>
    <t>Sala zajęć ruchowych</t>
  </si>
  <si>
    <t>Sala hydroterapii i krioterapii</t>
  </si>
  <si>
    <t>Śluza</t>
  </si>
  <si>
    <t xml:space="preserve">Gabinet Zabiegowy </t>
  </si>
  <si>
    <t>Izolatka z łazienką</t>
  </si>
  <si>
    <t>ODM</t>
  </si>
  <si>
    <t>ODS III</t>
  </si>
  <si>
    <t>ODS I</t>
  </si>
  <si>
    <t>DL</t>
  </si>
  <si>
    <t>KLATKA</t>
  </si>
  <si>
    <t>Nazwa pomieszczenia jednostki organizacyjnej</t>
  </si>
  <si>
    <t>ŁĄCZNA SUMA POWIERZCHNI</t>
  </si>
  <si>
    <t>Nazwa jednostki</t>
  </si>
  <si>
    <t>Lp</t>
  </si>
  <si>
    <t>Sala niemowlęca</t>
  </si>
  <si>
    <t>Nazwa strefy</t>
  </si>
  <si>
    <t>biała</t>
  </si>
  <si>
    <t>Toalety, łazienki w oddziałach</t>
  </si>
  <si>
    <t>Brudownik, kąciki porządkowe</t>
  </si>
  <si>
    <t>Kuchenki oddziałowe</t>
  </si>
  <si>
    <t>Pokój lekarzy</t>
  </si>
  <si>
    <t>Sala noworodkowa</t>
  </si>
  <si>
    <t>Sala dzieci starszych</t>
  </si>
  <si>
    <t>Świetlica</t>
  </si>
  <si>
    <t>Klatka</t>
  </si>
  <si>
    <t>Sala z łóżkami intesywnego nadzoru</t>
  </si>
  <si>
    <t>Gabinet zabiegowy</t>
  </si>
  <si>
    <t>Pokój socjalny/ kuchenka oddziałowa</t>
  </si>
  <si>
    <t>szara</t>
  </si>
  <si>
    <t>Pracownia</t>
  </si>
  <si>
    <t>Pokój opisowni</t>
  </si>
  <si>
    <t>Pomieszczenia administracyjne</t>
  </si>
  <si>
    <t>Izba Przyjęć</t>
  </si>
  <si>
    <t>Toalety, łazienki ogólnodostępne</t>
  </si>
  <si>
    <t>Sale rehabilitacyjne</t>
  </si>
  <si>
    <t>Gabinet psychologa</t>
  </si>
  <si>
    <t>Labolatorium analitycze</t>
  </si>
  <si>
    <t>Pomieszczenie admninistracyjne</t>
  </si>
  <si>
    <t>Dział Farmacji</t>
  </si>
  <si>
    <t>Kaplica</t>
  </si>
  <si>
    <t>szare</t>
  </si>
  <si>
    <t>Pomieszczenie Porządkowe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</si>
</sst>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#.00"/>
    <numFmt numFmtId="166" formatCode="#,###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43" fontId="4" fillId="0" borderId="1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left" wrapText="1" indent="2"/>
    </xf>
    <xf numFmtId="43" fontId="0" fillId="0" borderId="10" xfId="42" applyFont="1" applyBorder="1" applyAlignment="1">
      <alignment/>
    </xf>
    <xf numFmtId="43" fontId="2" fillId="0" borderId="10" xfId="42" applyFont="1" applyFill="1" applyBorder="1" applyAlignment="1">
      <alignment/>
    </xf>
    <xf numFmtId="43" fontId="0" fillId="0" borderId="10" xfId="42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3" fontId="3" fillId="0" borderId="10" xfId="42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wrapText="1" indent="2"/>
    </xf>
    <xf numFmtId="0" fontId="2" fillId="0" borderId="10" xfId="0" applyFont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5" fontId="3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43" fontId="38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 indent="2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44" fontId="0" fillId="0" borderId="12" xfId="61" applyFont="1" applyBorder="1" applyAlignment="1">
      <alignment/>
    </xf>
    <xf numFmtId="43" fontId="3" fillId="0" borderId="10" xfId="42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view="pageLayout" workbookViewId="0" topLeftCell="A1">
      <selection activeCell="B5" sqref="B5"/>
    </sheetView>
  </sheetViews>
  <sheetFormatPr defaultColWidth="8.796875" defaultRowHeight="14.25"/>
  <cols>
    <col min="1" max="1" width="9" style="6" customWidth="1"/>
    <col min="3" max="3" width="27.59765625" style="6" customWidth="1"/>
    <col min="4" max="4" width="9.8984375" style="0" customWidth="1"/>
    <col min="6" max="6" width="33.8984375" style="0" customWidth="1"/>
  </cols>
  <sheetData>
    <row r="1" spans="1:5" ht="38.25">
      <c r="A1" s="29" t="s">
        <v>25</v>
      </c>
      <c r="B1" s="29" t="s">
        <v>24</v>
      </c>
      <c r="C1" s="30" t="s">
        <v>22</v>
      </c>
      <c r="D1" s="50" t="s">
        <v>0</v>
      </c>
      <c r="E1" s="31" t="s">
        <v>27</v>
      </c>
    </row>
    <row r="2" spans="1:5" s="6" customFormat="1" ht="14.25">
      <c r="A2" s="17">
        <v>1</v>
      </c>
      <c r="B2" s="13" t="s">
        <v>3</v>
      </c>
      <c r="C2" s="35" t="s">
        <v>48</v>
      </c>
      <c r="D2" s="14">
        <v>19.6</v>
      </c>
      <c r="E2" s="17" t="s">
        <v>28</v>
      </c>
    </row>
    <row r="3" spans="1:5" s="6" customFormat="1" ht="14.25">
      <c r="A3" s="17">
        <f>1+A2</f>
        <v>2</v>
      </c>
      <c r="B3" s="13" t="s">
        <v>3</v>
      </c>
      <c r="C3" s="35" t="s">
        <v>48</v>
      </c>
      <c r="D3" s="14">
        <v>19.6</v>
      </c>
      <c r="E3" s="17" t="s">
        <v>28</v>
      </c>
    </row>
    <row r="4" spans="1:5" s="6" customFormat="1" ht="14.25">
      <c r="A4" s="17">
        <f aca="true" t="shared" si="0" ref="A4:A37">1+A3</f>
        <v>3</v>
      </c>
      <c r="B4" s="13" t="s">
        <v>3</v>
      </c>
      <c r="C4" s="35" t="s">
        <v>48</v>
      </c>
      <c r="D4" s="14">
        <v>19.6</v>
      </c>
      <c r="E4" s="17" t="s">
        <v>28</v>
      </c>
    </row>
    <row r="5" spans="1:5" s="6" customFormat="1" ht="14.25">
      <c r="A5" s="17">
        <f t="shared" si="0"/>
        <v>4</v>
      </c>
      <c r="B5" s="13" t="s">
        <v>3</v>
      </c>
      <c r="C5" s="35" t="s">
        <v>48</v>
      </c>
      <c r="D5" s="14">
        <v>32.76</v>
      </c>
      <c r="E5" s="17" t="s">
        <v>28</v>
      </c>
    </row>
    <row r="6" spans="1:5" s="6" customFormat="1" ht="14.25">
      <c r="A6" s="17">
        <f t="shared" si="0"/>
        <v>5</v>
      </c>
      <c r="B6" s="13" t="s">
        <v>3</v>
      </c>
      <c r="C6" s="35" t="s">
        <v>5</v>
      </c>
      <c r="D6" s="36">
        <f>18.05-0.69</f>
        <v>17.36</v>
      </c>
      <c r="E6" s="17" t="s">
        <v>28</v>
      </c>
    </row>
    <row r="7" spans="1:5" s="6" customFormat="1" ht="14.25">
      <c r="A7" s="17">
        <f t="shared" si="0"/>
        <v>6</v>
      </c>
      <c r="B7" s="13" t="s">
        <v>3</v>
      </c>
      <c r="C7" s="35" t="s">
        <v>48</v>
      </c>
      <c r="D7" s="14">
        <v>12.86</v>
      </c>
      <c r="E7" s="17" t="s">
        <v>28</v>
      </c>
    </row>
    <row r="8" spans="1:5" s="6" customFormat="1" ht="14.25">
      <c r="A8" s="17">
        <f t="shared" si="0"/>
        <v>7</v>
      </c>
      <c r="B8" s="13" t="s">
        <v>3</v>
      </c>
      <c r="C8" s="35" t="s">
        <v>48</v>
      </c>
      <c r="D8" s="14">
        <f>35.56+14.56</f>
        <v>50.120000000000005</v>
      </c>
      <c r="E8" s="17" t="s">
        <v>28</v>
      </c>
    </row>
    <row r="9" spans="1:5" s="6" customFormat="1" ht="14.25">
      <c r="A9" s="17">
        <f t="shared" si="0"/>
        <v>8</v>
      </c>
      <c r="B9" s="13" t="s">
        <v>3</v>
      </c>
      <c r="C9" s="35" t="s">
        <v>29</v>
      </c>
      <c r="D9" s="14">
        <f>6.4+4.5+2.04+5</f>
        <v>17.94</v>
      </c>
      <c r="E9" s="17" t="s">
        <v>28</v>
      </c>
    </row>
    <row r="10" spans="1:5" s="6" customFormat="1" ht="14.25">
      <c r="A10" s="17">
        <f t="shared" si="0"/>
        <v>9</v>
      </c>
      <c r="B10" s="13" t="s">
        <v>3</v>
      </c>
      <c r="C10" s="35" t="s">
        <v>32</v>
      </c>
      <c r="D10" s="14">
        <v>6.55</v>
      </c>
      <c r="E10" s="17" t="s">
        <v>28</v>
      </c>
    </row>
    <row r="11" spans="1:5" s="6" customFormat="1" ht="14.25">
      <c r="A11" s="17">
        <f t="shared" si="0"/>
        <v>10</v>
      </c>
      <c r="B11" s="13" t="s">
        <v>3</v>
      </c>
      <c r="C11" s="35" t="s">
        <v>32</v>
      </c>
      <c r="D11" s="14">
        <v>6.93</v>
      </c>
      <c r="E11" s="17" t="s">
        <v>28</v>
      </c>
    </row>
    <row r="12" spans="1:5" s="6" customFormat="1" ht="14.25">
      <c r="A12" s="17">
        <f t="shared" si="0"/>
        <v>11</v>
      </c>
      <c r="B12" s="13" t="s">
        <v>3</v>
      </c>
      <c r="C12" s="35" t="s">
        <v>1</v>
      </c>
      <c r="D12" s="14">
        <v>24.72</v>
      </c>
      <c r="E12" s="17" t="s">
        <v>28</v>
      </c>
    </row>
    <row r="13" spans="1:5" s="6" customFormat="1" ht="14.25">
      <c r="A13" s="17">
        <f t="shared" si="0"/>
        <v>12</v>
      </c>
      <c r="B13" s="13"/>
      <c r="C13" s="35" t="s">
        <v>45</v>
      </c>
      <c r="D13" s="14">
        <v>9.86</v>
      </c>
      <c r="E13" s="17" t="s">
        <v>40</v>
      </c>
    </row>
    <row r="14" spans="1:5" s="6" customFormat="1" ht="14.25">
      <c r="A14" s="17">
        <f t="shared" si="0"/>
        <v>13</v>
      </c>
      <c r="B14" s="13"/>
      <c r="C14" s="35" t="s">
        <v>1</v>
      </c>
      <c r="D14" s="14">
        <v>3.98</v>
      </c>
      <c r="E14" s="17" t="s">
        <v>40</v>
      </c>
    </row>
    <row r="15" spans="1:5" s="6" customFormat="1" ht="14.25">
      <c r="A15" s="17">
        <f t="shared" si="0"/>
        <v>14</v>
      </c>
      <c r="B15" s="13"/>
      <c r="C15" s="35" t="s">
        <v>1</v>
      </c>
      <c r="D15" s="14">
        <v>26.01</v>
      </c>
      <c r="E15" s="17" t="s">
        <v>40</v>
      </c>
    </row>
    <row r="16" spans="1:5" s="6" customFormat="1" ht="14.25">
      <c r="A16" s="17">
        <f t="shared" si="0"/>
        <v>15</v>
      </c>
      <c r="B16" s="13"/>
      <c r="C16" s="35" t="s">
        <v>11</v>
      </c>
      <c r="D16" s="14">
        <v>19.6</v>
      </c>
      <c r="E16" s="17" t="s">
        <v>40</v>
      </c>
    </row>
    <row r="17" spans="1:5" s="6" customFormat="1" ht="14.25">
      <c r="A17" s="17">
        <f t="shared" si="0"/>
        <v>16</v>
      </c>
      <c r="B17" s="13"/>
      <c r="C17" s="35" t="s">
        <v>11</v>
      </c>
      <c r="D17" s="14">
        <v>19.6</v>
      </c>
      <c r="E17" s="17" t="s">
        <v>40</v>
      </c>
    </row>
    <row r="18" spans="1:5" s="6" customFormat="1" ht="14.25">
      <c r="A18" s="17">
        <f t="shared" si="0"/>
        <v>17</v>
      </c>
      <c r="B18" s="13"/>
      <c r="C18" s="35" t="s">
        <v>11</v>
      </c>
      <c r="D18" s="14">
        <v>19.6</v>
      </c>
      <c r="E18" s="17" t="s">
        <v>40</v>
      </c>
    </row>
    <row r="19" spans="1:5" s="6" customFormat="1" ht="14.25">
      <c r="A19" s="17">
        <f t="shared" si="0"/>
        <v>18</v>
      </c>
      <c r="B19" s="13"/>
      <c r="C19" s="35" t="s">
        <v>1</v>
      </c>
      <c r="D19" s="14">
        <f>5.27+18.7</f>
        <v>23.97</v>
      </c>
      <c r="E19" s="17" t="s">
        <v>40</v>
      </c>
    </row>
    <row r="20" spans="1:5" s="6" customFormat="1" ht="14.25">
      <c r="A20" s="17">
        <f t="shared" si="0"/>
        <v>19</v>
      </c>
      <c r="B20" s="13"/>
      <c r="C20" s="35" t="s">
        <v>45</v>
      </c>
      <c r="D20" s="14">
        <v>2.04</v>
      </c>
      <c r="E20" s="17" t="s">
        <v>40</v>
      </c>
    </row>
    <row r="21" spans="1:5" s="6" customFormat="1" ht="14.25">
      <c r="A21" s="17">
        <f t="shared" si="0"/>
        <v>20</v>
      </c>
      <c r="B21" s="13"/>
      <c r="C21" s="35" t="s">
        <v>1</v>
      </c>
      <c r="D21" s="14">
        <v>4.22</v>
      </c>
      <c r="E21" s="17" t="s">
        <v>40</v>
      </c>
    </row>
    <row r="22" spans="1:5" s="6" customFormat="1" ht="14.25">
      <c r="A22" s="17">
        <f t="shared" si="0"/>
        <v>21</v>
      </c>
      <c r="B22" s="13"/>
      <c r="C22" s="35" t="s">
        <v>49</v>
      </c>
      <c r="D22" s="14">
        <f>4.16+32.48</f>
        <v>36.64</v>
      </c>
      <c r="E22" s="17" t="s">
        <v>40</v>
      </c>
    </row>
    <row r="23" spans="1:5" s="6" customFormat="1" ht="14.25">
      <c r="A23" s="17">
        <f t="shared" si="0"/>
        <v>22</v>
      </c>
      <c r="B23" s="13"/>
      <c r="C23" s="35" t="s">
        <v>49</v>
      </c>
      <c r="D23" s="14">
        <v>17.04</v>
      </c>
      <c r="E23" s="17" t="s">
        <v>40</v>
      </c>
    </row>
    <row r="24" spans="1:5" s="6" customFormat="1" ht="14.25">
      <c r="A24" s="17">
        <f t="shared" si="0"/>
        <v>23</v>
      </c>
      <c r="B24" s="13"/>
      <c r="C24" s="35" t="s">
        <v>45</v>
      </c>
      <c r="D24" s="14">
        <v>1.04</v>
      </c>
      <c r="E24" s="17" t="s">
        <v>40</v>
      </c>
    </row>
    <row r="25" spans="1:5" s="6" customFormat="1" ht="14.25">
      <c r="A25" s="17">
        <f t="shared" si="0"/>
        <v>24</v>
      </c>
      <c r="B25" s="13"/>
      <c r="C25" s="35" t="s">
        <v>45</v>
      </c>
      <c r="D25" s="14">
        <v>1.04</v>
      </c>
      <c r="E25" s="17" t="s">
        <v>40</v>
      </c>
    </row>
    <row r="26" spans="1:5" s="6" customFormat="1" ht="14.25">
      <c r="A26" s="17">
        <f t="shared" si="0"/>
        <v>25</v>
      </c>
      <c r="B26" s="13"/>
      <c r="C26" s="35" t="s">
        <v>1</v>
      </c>
      <c r="D26" s="14">
        <v>6.23</v>
      </c>
      <c r="E26" s="17" t="s">
        <v>40</v>
      </c>
    </row>
    <row r="27" spans="1:5" s="6" customFormat="1" ht="14.25">
      <c r="A27" s="17">
        <f t="shared" si="0"/>
        <v>26</v>
      </c>
      <c r="B27" s="13"/>
      <c r="C27" s="35" t="s">
        <v>1</v>
      </c>
      <c r="D27" s="14">
        <v>21.63</v>
      </c>
      <c r="E27" s="17" t="s">
        <v>40</v>
      </c>
    </row>
    <row r="28" spans="1:5" s="6" customFormat="1" ht="14.25">
      <c r="A28" s="17">
        <f t="shared" si="0"/>
        <v>27</v>
      </c>
      <c r="B28" s="13"/>
      <c r="C28" s="35" t="s">
        <v>50</v>
      </c>
      <c r="D28" s="14">
        <v>53.13</v>
      </c>
      <c r="E28" s="17" t="s">
        <v>28</v>
      </c>
    </row>
    <row r="29" spans="1:5" s="6" customFormat="1" ht="14.25">
      <c r="A29" s="17">
        <f t="shared" si="0"/>
        <v>28</v>
      </c>
      <c r="B29" s="13"/>
      <c r="C29" s="35" t="s">
        <v>1</v>
      </c>
      <c r="D29" s="14">
        <v>20.52</v>
      </c>
      <c r="E29" s="17" t="s">
        <v>40</v>
      </c>
    </row>
    <row r="30" spans="1:5" s="6" customFormat="1" ht="14.25">
      <c r="A30" s="17">
        <f t="shared" si="0"/>
        <v>29</v>
      </c>
      <c r="B30" s="13"/>
      <c r="C30" s="35" t="s">
        <v>49</v>
      </c>
      <c r="D30" s="14">
        <v>48.02</v>
      </c>
      <c r="E30" s="17" t="s">
        <v>40</v>
      </c>
    </row>
    <row r="31" spans="1:5" s="6" customFormat="1" ht="14.25">
      <c r="A31" s="17">
        <f t="shared" si="0"/>
        <v>30</v>
      </c>
      <c r="B31" s="13"/>
      <c r="C31" s="35" t="s">
        <v>49</v>
      </c>
      <c r="D31" s="14">
        <v>10.36</v>
      </c>
      <c r="E31" s="17" t="s">
        <v>40</v>
      </c>
    </row>
    <row r="32" spans="1:6" s="6" customFormat="1" ht="14.25">
      <c r="A32" s="17">
        <f t="shared" si="0"/>
        <v>31</v>
      </c>
      <c r="B32" s="13"/>
      <c r="C32" s="35" t="s">
        <v>51</v>
      </c>
      <c r="D32" s="14">
        <v>17.4</v>
      </c>
      <c r="E32" s="17" t="s">
        <v>40</v>
      </c>
      <c r="F32" s="9"/>
    </row>
    <row r="33" spans="1:6" s="6" customFormat="1" ht="14.25">
      <c r="A33" s="17">
        <f t="shared" si="0"/>
        <v>32</v>
      </c>
      <c r="B33" s="13"/>
      <c r="C33" s="35" t="s">
        <v>49</v>
      </c>
      <c r="D33" s="39">
        <v>7.42</v>
      </c>
      <c r="E33" s="39" t="s">
        <v>40</v>
      </c>
      <c r="F33" s="9"/>
    </row>
    <row r="34" spans="1:6" s="6" customFormat="1" ht="14.25">
      <c r="A34" s="17">
        <f t="shared" si="0"/>
        <v>33</v>
      </c>
      <c r="B34" s="13"/>
      <c r="C34" s="35" t="s">
        <v>49</v>
      </c>
      <c r="D34" s="39">
        <v>21.84</v>
      </c>
      <c r="E34" s="39" t="s">
        <v>40</v>
      </c>
      <c r="F34" s="9"/>
    </row>
    <row r="35" spans="1:6" s="6" customFormat="1" ht="14.25">
      <c r="A35" s="17">
        <f t="shared" si="0"/>
        <v>34</v>
      </c>
      <c r="B35" s="13"/>
      <c r="C35" s="35" t="s">
        <v>49</v>
      </c>
      <c r="D35" s="39">
        <v>22.4</v>
      </c>
      <c r="E35" s="39" t="s">
        <v>40</v>
      </c>
      <c r="F35" s="9"/>
    </row>
    <row r="36" spans="1:6" s="6" customFormat="1" ht="14.25">
      <c r="A36" s="17">
        <f t="shared" si="0"/>
        <v>35</v>
      </c>
      <c r="B36" s="13"/>
      <c r="C36" s="35" t="s">
        <v>49</v>
      </c>
      <c r="D36" s="39">
        <v>22.4</v>
      </c>
      <c r="E36" s="39" t="s">
        <v>40</v>
      </c>
      <c r="F36" s="9"/>
    </row>
    <row r="37" spans="1:6" s="6" customFormat="1" ht="14.25">
      <c r="A37" s="17">
        <f t="shared" si="0"/>
        <v>36</v>
      </c>
      <c r="B37" s="13"/>
      <c r="C37" s="37" t="s">
        <v>49</v>
      </c>
      <c r="D37" s="39">
        <v>10.82</v>
      </c>
      <c r="E37" s="39" t="s">
        <v>40</v>
      </c>
      <c r="F37" s="9"/>
    </row>
    <row r="38" spans="1:5" s="6" customFormat="1" ht="14.25" customHeight="1">
      <c r="A38" s="46" t="s">
        <v>23</v>
      </c>
      <c r="B38" s="47"/>
      <c r="C38" s="41"/>
      <c r="D38" s="14">
        <f>SUM(D2:D37)</f>
        <v>674.8500000000001</v>
      </c>
      <c r="E38" s="17"/>
    </row>
    <row r="39" spans="1:4" s="6" customFormat="1" ht="14.25" customHeight="1">
      <c r="A39" s="12"/>
      <c r="B39" s="12"/>
      <c r="C39" s="12"/>
      <c r="D39" s="38"/>
    </row>
    <row r="40" spans="2:5" ht="14.25">
      <c r="B40" s="6"/>
      <c r="D40" s="6"/>
      <c r="E40" s="6"/>
    </row>
    <row r="41" spans="2:5" ht="14.25">
      <c r="B41" s="6"/>
      <c r="C41" s="51"/>
      <c r="D41" s="6"/>
      <c r="E41" s="6"/>
    </row>
    <row r="42" spans="2:5" ht="14.25">
      <c r="B42" s="6"/>
      <c r="D42" s="6"/>
      <c r="E42" s="6"/>
    </row>
    <row r="43" spans="2:5" ht="14.25">
      <c r="B43" s="6"/>
      <c r="D43" s="6"/>
      <c r="E43" s="6"/>
    </row>
    <row r="44" spans="2:5" ht="14.25">
      <c r="B44" s="6"/>
      <c r="D44" s="6"/>
      <c r="E44" s="6"/>
    </row>
    <row r="45" spans="2:5" ht="14.25">
      <c r="B45" s="6"/>
      <c r="D45" s="6"/>
      <c r="E45" s="6"/>
    </row>
    <row r="46" spans="2:5" ht="14.25">
      <c r="B46" s="6"/>
      <c r="D46" s="6"/>
      <c r="E46" s="6"/>
    </row>
    <row r="47" spans="2:5" ht="14.25">
      <c r="B47" s="6"/>
      <c r="D47" s="6"/>
      <c r="E47" s="6"/>
    </row>
    <row r="48" spans="2:5" ht="14.25">
      <c r="B48" s="6"/>
      <c r="D48" s="6"/>
      <c r="E48" s="6"/>
    </row>
    <row r="49" spans="2:4" ht="14.25">
      <c r="B49" s="6"/>
      <c r="D49" s="6"/>
    </row>
    <row r="50" spans="2:5" ht="14.25">
      <c r="B50" s="6"/>
      <c r="D50" s="6"/>
      <c r="E50" s="6"/>
    </row>
    <row r="51" spans="2:5" ht="14.25">
      <c r="B51" s="6"/>
      <c r="D51" s="6"/>
      <c r="E51" s="6"/>
    </row>
    <row r="52" spans="2:5" ht="14.25">
      <c r="B52" s="6"/>
      <c r="D52" s="6"/>
      <c r="E52" s="6"/>
    </row>
    <row r="53" spans="2:5" ht="14.25">
      <c r="B53" s="6"/>
      <c r="D53" s="6"/>
      <c r="E53" s="6"/>
    </row>
    <row r="54" spans="2:5" ht="14.25">
      <c r="B54" s="6"/>
      <c r="D54" s="6"/>
      <c r="E54" s="6"/>
    </row>
    <row r="55" spans="2:5" ht="14.25">
      <c r="B55" s="6"/>
      <c r="D55" s="6"/>
      <c r="E55" s="6"/>
    </row>
    <row r="56" spans="2:5" ht="14.25">
      <c r="B56" s="6"/>
      <c r="D56" s="6"/>
      <c r="E56" s="6"/>
    </row>
    <row r="57" spans="2:5" ht="14.25">
      <c r="B57" s="6"/>
      <c r="D57" s="6"/>
      <c r="E57" s="6"/>
    </row>
    <row r="58" spans="2:5" ht="14.25">
      <c r="B58" s="6"/>
      <c r="D58" s="6"/>
      <c r="E58" s="6"/>
    </row>
    <row r="59" spans="2:5" ht="14.25">
      <c r="B59" s="6"/>
      <c r="D59" s="6"/>
      <c r="E59" s="6"/>
    </row>
    <row r="60" spans="2:5" ht="14.25">
      <c r="B60" s="6"/>
      <c r="D60" s="6"/>
      <c r="E60" s="6"/>
    </row>
    <row r="61" spans="2:5" ht="14.25">
      <c r="B61" s="6"/>
      <c r="D61" s="6"/>
      <c r="E61" s="6"/>
    </row>
    <row r="62" spans="2:5" ht="14.25">
      <c r="B62" s="6"/>
      <c r="D62" s="6"/>
      <c r="E62" s="6"/>
    </row>
    <row r="63" spans="2:5" ht="14.25">
      <c r="B63" s="6"/>
      <c r="D63" s="6"/>
      <c r="E63" s="6"/>
    </row>
    <row r="64" spans="2:5" ht="14.25">
      <c r="B64" s="6"/>
      <c r="D64" s="6"/>
      <c r="E64" s="6"/>
    </row>
    <row r="65" spans="2:5" ht="14.25">
      <c r="B65" s="6"/>
      <c r="D65" s="6"/>
      <c r="E65" s="6"/>
    </row>
    <row r="66" spans="2:5" ht="14.25">
      <c r="B66" s="6"/>
      <c r="D66" s="6"/>
      <c r="E66" s="6"/>
    </row>
    <row r="67" spans="2:5" ht="14.25">
      <c r="B67" s="6"/>
      <c r="D67" s="6"/>
      <c r="E67" s="6"/>
    </row>
    <row r="68" spans="2:5" ht="14.25">
      <c r="B68" s="6"/>
      <c r="D68" s="6"/>
      <c r="E68" s="6"/>
    </row>
    <row r="69" spans="2:5" ht="14.25">
      <c r="B69" s="6"/>
      <c r="D69" s="6"/>
      <c r="E69" s="6"/>
    </row>
  </sheetData>
  <sheetProtection/>
  <autoFilter ref="A1:F39"/>
  <printOptions/>
  <pageMargins left="0.7" right="0.7" top="0.75" bottom="0.75" header="0.3" footer="0.3"/>
  <pageSetup horizontalDpi="600" verticalDpi="600" orientation="portrait" paperSize="9" r:id="rId1"/>
  <headerFooter>
    <oddHeader xml:space="preserve">&amp;CWykaz powierzchni Budynek Główny (Piwnica)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Layout" workbookViewId="0" topLeftCell="A94">
      <selection activeCell="C16" sqref="C16"/>
    </sheetView>
  </sheetViews>
  <sheetFormatPr defaultColWidth="8.796875" defaultRowHeight="14.25"/>
  <cols>
    <col min="1" max="1" width="6.59765625" style="28" customWidth="1"/>
    <col min="3" max="3" width="34.19921875" style="6" customWidth="1"/>
    <col min="4" max="4" width="12.19921875" style="10" customWidth="1"/>
    <col min="8" max="8" width="9.5" style="0" bestFit="1" customWidth="1"/>
  </cols>
  <sheetData>
    <row r="1" spans="1:5" ht="25.5">
      <c r="A1" s="29" t="s">
        <v>25</v>
      </c>
      <c r="B1" s="29" t="s">
        <v>24</v>
      </c>
      <c r="C1" s="30" t="s">
        <v>22</v>
      </c>
      <c r="D1" s="31" t="s">
        <v>0</v>
      </c>
      <c r="E1" s="31" t="s">
        <v>27</v>
      </c>
    </row>
    <row r="2" spans="1:5" ht="14.25">
      <c r="A2" s="15">
        <v>1</v>
      </c>
      <c r="B2" s="26" t="s">
        <v>4</v>
      </c>
      <c r="C2" s="22" t="s">
        <v>34</v>
      </c>
      <c r="D2" s="23">
        <v>20.9</v>
      </c>
      <c r="E2" s="48" t="s">
        <v>28</v>
      </c>
    </row>
    <row r="3" spans="1:5" ht="14.25">
      <c r="A3" s="15">
        <f>1+A2</f>
        <v>2</v>
      </c>
      <c r="B3" s="26" t="s">
        <v>4</v>
      </c>
      <c r="C3" s="22" t="s">
        <v>34</v>
      </c>
      <c r="D3" s="23">
        <v>21.19</v>
      </c>
      <c r="E3" s="48" t="s">
        <v>28</v>
      </c>
    </row>
    <row r="4" spans="1:8" ht="14.25">
      <c r="A4" s="15">
        <f aca="true" t="shared" si="0" ref="A4:A60">1+A3</f>
        <v>3</v>
      </c>
      <c r="B4" s="26" t="s">
        <v>4</v>
      </c>
      <c r="C4" s="22" t="s">
        <v>37</v>
      </c>
      <c r="D4" s="23">
        <v>21.75</v>
      </c>
      <c r="E4" s="48" t="s">
        <v>28</v>
      </c>
      <c r="H4" s="11"/>
    </row>
    <row r="5" spans="1:5" ht="14.25">
      <c r="A5" s="15">
        <f t="shared" si="0"/>
        <v>4</v>
      </c>
      <c r="B5" s="26" t="s">
        <v>4</v>
      </c>
      <c r="C5" s="22" t="s">
        <v>34</v>
      </c>
      <c r="D5" s="23">
        <v>43.160000000000004</v>
      </c>
      <c r="E5" s="48" t="s">
        <v>28</v>
      </c>
    </row>
    <row r="6" spans="1:5" ht="14.25">
      <c r="A6" s="15">
        <f t="shared" si="0"/>
        <v>5</v>
      </c>
      <c r="B6" s="26" t="s">
        <v>4</v>
      </c>
      <c r="C6" s="22" t="s">
        <v>38</v>
      </c>
      <c r="D6" s="23">
        <v>13.44</v>
      </c>
      <c r="E6" s="48" t="s">
        <v>28</v>
      </c>
    </row>
    <row r="7" spans="1:6" ht="14.25">
      <c r="A7" s="15">
        <f t="shared" si="0"/>
        <v>6</v>
      </c>
      <c r="B7" s="26" t="s">
        <v>4</v>
      </c>
      <c r="C7" s="22" t="s">
        <v>32</v>
      </c>
      <c r="D7" s="23">
        <v>8.36</v>
      </c>
      <c r="E7" s="48" t="s">
        <v>28</v>
      </c>
      <c r="F7" s="8"/>
    </row>
    <row r="8" spans="1:5" ht="14.25">
      <c r="A8" s="15">
        <f t="shared" si="0"/>
        <v>7</v>
      </c>
      <c r="B8" s="26" t="s">
        <v>4</v>
      </c>
      <c r="C8" s="22" t="s">
        <v>1</v>
      </c>
      <c r="D8" s="23">
        <v>14.14</v>
      </c>
      <c r="E8" s="48" t="s">
        <v>28</v>
      </c>
    </row>
    <row r="9" spans="1:5" ht="14.25">
      <c r="A9" s="15">
        <f t="shared" si="0"/>
        <v>8</v>
      </c>
      <c r="B9" s="26" t="s">
        <v>4</v>
      </c>
      <c r="C9" s="22" t="s">
        <v>34</v>
      </c>
      <c r="D9" s="23">
        <v>40</v>
      </c>
      <c r="E9" s="48" t="s">
        <v>28</v>
      </c>
    </row>
    <row r="10" spans="1:5" ht="14.25">
      <c r="A10" s="15">
        <f t="shared" si="0"/>
        <v>9</v>
      </c>
      <c r="B10" s="26" t="s">
        <v>4</v>
      </c>
      <c r="C10" s="22" t="s">
        <v>29</v>
      </c>
      <c r="D10" s="23">
        <f>5.55+5.12+5.16+1.84</f>
        <v>17.67</v>
      </c>
      <c r="E10" s="48" t="s">
        <v>28</v>
      </c>
    </row>
    <row r="11" spans="1:5" s="6" customFormat="1" ht="14.25">
      <c r="A11" s="15">
        <f t="shared" si="0"/>
        <v>10</v>
      </c>
      <c r="B11" s="26" t="s">
        <v>4</v>
      </c>
      <c r="C11" s="22" t="s">
        <v>32</v>
      </c>
      <c r="D11" s="23">
        <f>16.38/2</f>
        <v>8.19</v>
      </c>
      <c r="E11" s="48" t="s">
        <v>28</v>
      </c>
    </row>
    <row r="12" spans="1:6" ht="14.25">
      <c r="A12" s="15">
        <f t="shared" si="0"/>
        <v>11</v>
      </c>
      <c r="B12" s="26" t="s">
        <v>4</v>
      </c>
      <c r="C12" s="22" t="s">
        <v>32</v>
      </c>
      <c r="D12" s="23">
        <f>16.38/2</f>
        <v>8.19</v>
      </c>
      <c r="E12" s="48" t="s">
        <v>28</v>
      </c>
      <c r="F12" s="8"/>
    </row>
    <row r="13" spans="1:5" ht="14.25">
      <c r="A13" s="15">
        <f t="shared" si="0"/>
        <v>12</v>
      </c>
      <c r="B13" s="26" t="s">
        <v>4</v>
      </c>
      <c r="C13" s="22" t="s">
        <v>1</v>
      </c>
      <c r="D13" s="23">
        <v>17.41</v>
      </c>
      <c r="E13" s="48" t="s">
        <v>28</v>
      </c>
    </row>
    <row r="14" spans="1:7" ht="28.5">
      <c r="A14" s="15">
        <f t="shared" si="0"/>
        <v>13</v>
      </c>
      <c r="B14" s="26" t="s">
        <v>4</v>
      </c>
      <c r="C14" s="45" t="s">
        <v>39</v>
      </c>
      <c r="D14" s="23">
        <v>11.520000000000001</v>
      </c>
      <c r="E14" s="48" t="s">
        <v>28</v>
      </c>
      <c r="F14" s="8"/>
      <c r="G14" s="1"/>
    </row>
    <row r="15" spans="1:5" s="6" customFormat="1" ht="14.25">
      <c r="A15" s="15">
        <f t="shared" si="0"/>
        <v>14</v>
      </c>
      <c r="B15" s="26"/>
      <c r="C15" s="22" t="s">
        <v>1</v>
      </c>
      <c r="D15" s="23">
        <v>26.01</v>
      </c>
      <c r="E15" s="48" t="s">
        <v>40</v>
      </c>
    </row>
    <row r="16" spans="1:5" s="6" customFormat="1" ht="14.25">
      <c r="A16" s="15">
        <f t="shared" si="0"/>
        <v>15</v>
      </c>
      <c r="B16" s="26"/>
      <c r="C16" s="22" t="s">
        <v>41</v>
      </c>
      <c r="D16" s="24">
        <f>21.47+21.19</f>
        <v>42.66</v>
      </c>
      <c r="E16" s="48" t="s">
        <v>28</v>
      </c>
    </row>
    <row r="17" spans="1:6" s="6" customFormat="1" ht="14.25">
      <c r="A17" s="15">
        <f t="shared" si="0"/>
        <v>16</v>
      </c>
      <c r="B17" s="26"/>
      <c r="C17" s="22" t="s">
        <v>41</v>
      </c>
      <c r="D17" s="24">
        <f>2.01+3.76+7.85</f>
        <v>13.62</v>
      </c>
      <c r="E17" s="48" t="s">
        <v>28</v>
      </c>
      <c r="F17" s="8"/>
    </row>
    <row r="18" spans="1:5" s="6" customFormat="1" ht="14.25">
      <c r="A18" s="15">
        <f t="shared" si="0"/>
        <v>17</v>
      </c>
      <c r="B18" s="26"/>
      <c r="C18" s="22" t="s">
        <v>5</v>
      </c>
      <c r="D18" s="24">
        <v>6.12</v>
      </c>
      <c r="E18" s="48" t="s">
        <v>28</v>
      </c>
    </row>
    <row r="19" spans="1:5" s="6" customFormat="1" ht="14.25">
      <c r="A19" s="15">
        <f t="shared" si="0"/>
        <v>18</v>
      </c>
      <c r="B19" s="26"/>
      <c r="C19" s="22" t="s">
        <v>41</v>
      </c>
      <c r="D19" s="24">
        <f>30.8+19.8</f>
        <v>50.6</v>
      </c>
      <c r="E19" s="48" t="s">
        <v>28</v>
      </c>
    </row>
    <row r="20" spans="1:5" s="6" customFormat="1" ht="14.25">
      <c r="A20" s="15">
        <f t="shared" si="0"/>
        <v>19</v>
      </c>
      <c r="B20" s="26"/>
      <c r="C20" s="22" t="s">
        <v>42</v>
      </c>
      <c r="D20" s="24">
        <v>19.04</v>
      </c>
      <c r="E20" s="48" t="s">
        <v>28</v>
      </c>
    </row>
    <row r="21" spans="1:7" s="6" customFormat="1" ht="14.25">
      <c r="A21" s="15">
        <f t="shared" si="0"/>
        <v>20</v>
      </c>
      <c r="B21" s="26"/>
      <c r="C21" s="22" t="s">
        <v>1</v>
      </c>
      <c r="D21" s="24">
        <v>19.05</v>
      </c>
      <c r="E21" s="48" t="s">
        <v>40</v>
      </c>
      <c r="G21" s="8"/>
    </row>
    <row r="22" spans="1:9" s="6" customFormat="1" ht="14.25">
      <c r="A22" s="15">
        <f t="shared" si="0"/>
        <v>21</v>
      </c>
      <c r="B22" s="26"/>
      <c r="C22" s="22" t="s">
        <v>1</v>
      </c>
      <c r="D22" s="24">
        <v>42.19</v>
      </c>
      <c r="E22" s="48" t="s">
        <v>40</v>
      </c>
      <c r="I22" s="8"/>
    </row>
    <row r="23" spans="1:5" s="6" customFormat="1" ht="14.25">
      <c r="A23" s="15">
        <f t="shared" si="0"/>
        <v>22</v>
      </c>
      <c r="B23" s="26"/>
      <c r="C23" s="22" t="s">
        <v>43</v>
      </c>
      <c r="D23" s="24">
        <f>6.46+9.13</f>
        <v>15.59</v>
      </c>
      <c r="E23" s="48" t="s">
        <v>40</v>
      </c>
    </row>
    <row r="24" spans="1:5" s="6" customFormat="1" ht="14.25">
      <c r="A24" s="15">
        <f t="shared" si="0"/>
        <v>23</v>
      </c>
      <c r="B24" s="26"/>
      <c r="C24" s="45" t="s">
        <v>43</v>
      </c>
      <c r="D24" s="24">
        <v>6.46</v>
      </c>
      <c r="E24" s="48" t="s">
        <v>40</v>
      </c>
    </row>
    <row r="25" spans="1:5" s="6" customFormat="1" ht="14.25">
      <c r="A25" s="15">
        <f t="shared" si="0"/>
        <v>24</v>
      </c>
      <c r="B25" s="26"/>
      <c r="C25" s="22" t="s">
        <v>44</v>
      </c>
      <c r="D25" s="24">
        <v>16</v>
      </c>
      <c r="E25" s="48" t="s">
        <v>28</v>
      </c>
    </row>
    <row r="26" spans="1:8" s="6" customFormat="1" ht="14.25">
      <c r="A26" s="15">
        <f t="shared" si="0"/>
        <v>25</v>
      </c>
      <c r="B26" s="26"/>
      <c r="C26" s="22" t="s">
        <v>38</v>
      </c>
      <c r="D26" s="24">
        <v>16.8</v>
      </c>
      <c r="E26" s="48" t="s">
        <v>28</v>
      </c>
      <c r="H26" s="8"/>
    </row>
    <row r="27" spans="1:5" s="6" customFormat="1" ht="14.25">
      <c r="A27" s="15">
        <f t="shared" si="0"/>
        <v>26</v>
      </c>
      <c r="B27" s="26"/>
      <c r="C27" s="22" t="s">
        <v>6</v>
      </c>
      <c r="D27" s="24">
        <f>12.6+4.4</f>
        <v>17</v>
      </c>
      <c r="E27" s="48" t="s">
        <v>28</v>
      </c>
    </row>
    <row r="28" spans="1:5" s="6" customFormat="1" ht="14.25">
      <c r="A28" s="15">
        <f t="shared" si="0"/>
        <v>27</v>
      </c>
      <c r="B28" s="26"/>
      <c r="C28" s="45" t="s">
        <v>8</v>
      </c>
      <c r="D28" s="24">
        <f>2.2*1.3</f>
        <v>2.8600000000000003</v>
      </c>
      <c r="E28" s="48" t="s">
        <v>28</v>
      </c>
    </row>
    <row r="29" spans="1:5" s="6" customFormat="1" ht="14.25">
      <c r="A29" s="15">
        <f t="shared" si="0"/>
        <v>28</v>
      </c>
      <c r="B29" s="26"/>
      <c r="C29" s="22" t="s">
        <v>8</v>
      </c>
      <c r="D29" s="24">
        <f>24.9+3.2*1.1</f>
        <v>28.419999999999998</v>
      </c>
      <c r="E29" s="48" t="s">
        <v>28</v>
      </c>
    </row>
    <row r="30" spans="1:5" s="6" customFormat="1" ht="14.25">
      <c r="A30" s="15">
        <f t="shared" si="0"/>
        <v>29</v>
      </c>
      <c r="B30" s="26"/>
      <c r="C30" s="22" t="s">
        <v>9</v>
      </c>
      <c r="D30" s="24">
        <f>32.6+4.22</f>
        <v>36.82</v>
      </c>
      <c r="E30" s="48" t="s">
        <v>40</v>
      </c>
    </row>
    <row r="31" spans="1:5" s="6" customFormat="1" ht="14.25">
      <c r="A31" s="15">
        <f t="shared" si="0"/>
        <v>30</v>
      </c>
      <c r="B31" s="26"/>
      <c r="C31" s="22" t="s">
        <v>45</v>
      </c>
      <c r="D31" s="24">
        <v>4.9</v>
      </c>
      <c r="E31" s="48" t="s">
        <v>40</v>
      </c>
    </row>
    <row r="32" spans="1:11" s="6" customFormat="1" ht="14.25">
      <c r="A32" s="15">
        <f t="shared" si="0"/>
        <v>31</v>
      </c>
      <c r="B32" s="26"/>
      <c r="C32" s="22" t="s">
        <v>10</v>
      </c>
      <c r="D32" s="24">
        <v>8.1</v>
      </c>
      <c r="E32" s="48" t="s">
        <v>40</v>
      </c>
      <c r="K32" s="8"/>
    </row>
    <row r="33" spans="1:11" ht="14.25">
      <c r="A33" s="15">
        <f t="shared" si="0"/>
        <v>32</v>
      </c>
      <c r="B33" s="26"/>
      <c r="C33" s="22" t="s">
        <v>11</v>
      </c>
      <c r="D33" s="23">
        <v>16.7</v>
      </c>
      <c r="E33" s="48" t="s">
        <v>40</v>
      </c>
      <c r="G33" s="2"/>
      <c r="J33" s="1"/>
      <c r="K33" s="1"/>
    </row>
    <row r="34" spans="1:11" ht="14.25">
      <c r="A34" s="15">
        <f t="shared" si="0"/>
        <v>33</v>
      </c>
      <c r="B34" s="26"/>
      <c r="C34" s="22" t="s">
        <v>1</v>
      </c>
      <c r="D34" s="23">
        <v>47.85</v>
      </c>
      <c r="E34" s="48" t="s">
        <v>40</v>
      </c>
      <c r="F34" s="3"/>
      <c r="G34" s="5"/>
      <c r="J34" s="1"/>
      <c r="K34" s="1"/>
    </row>
    <row r="35" spans="1:11" ht="14.25">
      <c r="A35" s="15">
        <f t="shared" si="0"/>
        <v>34</v>
      </c>
      <c r="B35" s="27"/>
      <c r="C35" s="45" t="s">
        <v>46</v>
      </c>
      <c r="D35" s="23">
        <v>13.85</v>
      </c>
      <c r="E35" s="48" t="s">
        <v>28</v>
      </c>
      <c r="F35" s="6"/>
      <c r="G35" s="4"/>
      <c r="J35" s="1"/>
      <c r="K35" s="1"/>
    </row>
    <row r="36" spans="1:7" s="6" customFormat="1" ht="14.25">
      <c r="A36" s="15">
        <f t="shared" si="0"/>
        <v>35</v>
      </c>
      <c r="B36" s="27"/>
      <c r="C36" s="22" t="s">
        <v>13</v>
      </c>
      <c r="D36" s="23">
        <f>0.94+19.06+2.47</f>
        <v>22.47</v>
      </c>
      <c r="E36" s="48" t="s">
        <v>28</v>
      </c>
      <c r="G36" s="7"/>
    </row>
    <row r="37" spans="1:7" ht="14.25">
      <c r="A37" s="15">
        <f t="shared" si="0"/>
        <v>36</v>
      </c>
      <c r="B37" s="26"/>
      <c r="C37" s="22" t="s">
        <v>12</v>
      </c>
      <c r="D37" s="23">
        <f>49</f>
        <v>49</v>
      </c>
      <c r="E37" s="48" t="s">
        <v>28</v>
      </c>
      <c r="F37" s="6"/>
      <c r="G37" s="3"/>
    </row>
    <row r="38" spans="1:5" s="6" customFormat="1" ht="14.25">
      <c r="A38" s="15">
        <f t="shared" si="0"/>
        <v>37</v>
      </c>
      <c r="B38" s="26"/>
      <c r="C38" s="22" t="s">
        <v>7</v>
      </c>
      <c r="D38" s="23">
        <v>7.41</v>
      </c>
      <c r="E38" s="48" t="s">
        <v>28</v>
      </c>
    </row>
    <row r="39" spans="1:5" s="6" customFormat="1" ht="14.25">
      <c r="A39" s="15">
        <f t="shared" si="0"/>
        <v>38</v>
      </c>
      <c r="B39" s="26"/>
      <c r="C39" s="22" t="s">
        <v>29</v>
      </c>
      <c r="D39" s="23">
        <v>3.31</v>
      </c>
      <c r="E39" s="48" t="s">
        <v>28</v>
      </c>
    </row>
    <row r="40" spans="1:7" ht="14.25">
      <c r="A40" s="15">
        <f t="shared" si="0"/>
        <v>39</v>
      </c>
      <c r="B40" s="26"/>
      <c r="C40" s="22" t="s">
        <v>2</v>
      </c>
      <c r="D40" s="23">
        <v>8.22</v>
      </c>
      <c r="E40" s="48" t="s">
        <v>28</v>
      </c>
      <c r="F40" s="6"/>
      <c r="G40" s="3"/>
    </row>
    <row r="41" spans="1:7" ht="14.25">
      <c r="A41" s="15">
        <f t="shared" si="0"/>
        <v>40</v>
      </c>
      <c r="B41" s="26"/>
      <c r="C41" s="22" t="s">
        <v>5</v>
      </c>
      <c r="D41" s="23">
        <v>3.31</v>
      </c>
      <c r="E41" s="48" t="s">
        <v>40</v>
      </c>
      <c r="F41" s="6"/>
      <c r="G41" s="3"/>
    </row>
    <row r="42" spans="1:5" s="6" customFormat="1" ht="14.25">
      <c r="A42" s="15">
        <f t="shared" si="0"/>
        <v>41</v>
      </c>
      <c r="B42" s="26"/>
      <c r="C42" s="22" t="s">
        <v>43</v>
      </c>
      <c r="D42" s="23">
        <v>6.62</v>
      </c>
      <c r="E42" s="48" t="s">
        <v>40</v>
      </c>
    </row>
    <row r="43" spans="1:5" s="6" customFormat="1" ht="14.25">
      <c r="A43" s="15">
        <f t="shared" si="0"/>
        <v>42</v>
      </c>
      <c r="B43" s="26"/>
      <c r="C43" s="22" t="s">
        <v>45</v>
      </c>
      <c r="D43" s="23">
        <v>2.6</v>
      </c>
      <c r="E43" s="48" t="s">
        <v>40</v>
      </c>
    </row>
    <row r="44" spans="1:5" s="6" customFormat="1" ht="14.25">
      <c r="A44" s="15">
        <f t="shared" si="0"/>
        <v>43</v>
      </c>
      <c r="B44" s="26"/>
      <c r="C44" s="22" t="s">
        <v>43</v>
      </c>
      <c r="D44" s="23">
        <v>12.75</v>
      </c>
      <c r="E44" s="48" t="s">
        <v>40</v>
      </c>
    </row>
    <row r="45" spans="1:5" s="6" customFormat="1" ht="14.25">
      <c r="A45" s="15">
        <f t="shared" si="0"/>
        <v>44</v>
      </c>
      <c r="B45" s="26"/>
      <c r="C45" s="45" t="s">
        <v>41</v>
      </c>
      <c r="D45" s="23">
        <v>21.89</v>
      </c>
      <c r="E45" s="48" t="s">
        <v>28</v>
      </c>
    </row>
    <row r="46" spans="1:5" s="6" customFormat="1" ht="14.25">
      <c r="A46" s="15">
        <f t="shared" si="0"/>
        <v>45</v>
      </c>
      <c r="B46" s="26"/>
      <c r="C46" s="22" t="s">
        <v>47</v>
      </c>
      <c r="D46" s="23">
        <v>10.73</v>
      </c>
      <c r="E46" s="48" t="s">
        <v>28</v>
      </c>
    </row>
    <row r="47" spans="1:5" s="6" customFormat="1" ht="14.25">
      <c r="A47" s="15">
        <f t="shared" si="0"/>
        <v>46</v>
      </c>
      <c r="B47" s="26"/>
      <c r="C47" s="22" t="s">
        <v>43</v>
      </c>
      <c r="D47" s="25">
        <v>22.09</v>
      </c>
      <c r="E47" s="48" t="s">
        <v>40</v>
      </c>
    </row>
    <row r="48" spans="1:5" s="6" customFormat="1" ht="14.25">
      <c r="A48" s="15">
        <f t="shared" si="0"/>
        <v>47</v>
      </c>
      <c r="B48" s="26"/>
      <c r="C48" s="22" t="s">
        <v>43</v>
      </c>
      <c r="D48" s="23">
        <f>8.55+17.25+5.9</f>
        <v>31.700000000000003</v>
      </c>
      <c r="E48" s="48" t="s">
        <v>40</v>
      </c>
    </row>
    <row r="49" spans="1:5" s="6" customFormat="1" ht="14.25">
      <c r="A49" s="15">
        <f t="shared" si="0"/>
        <v>48</v>
      </c>
      <c r="B49" s="26"/>
      <c r="C49" s="22" t="s">
        <v>45</v>
      </c>
      <c r="D49" s="23">
        <v>1.95</v>
      </c>
      <c r="E49" s="48" t="s">
        <v>40</v>
      </c>
    </row>
    <row r="50" spans="1:5" s="6" customFormat="1" ht="14.25">
      <c r="A50" s="15">
        <f t="shared" si="0"/>
        <v>49</v>
      </c>
      <c r="B50" s="26"/>
      <c r="C50" s="22" t="s">
        <v>43</v>
      </c>
      <c r="D50" s="23">
        <v>8.64</v>
      </c>
      <c r="E50" s="48" t="s">
        <v>40</v>
      </c>
    </row>
    <row r="51" spans="1:5" s="6" customFormat="1" ht="14.25">
      <c r="A51" s="15">
        <f t="shared" si="0"/>
        <v>50</v>
      </c>
      <c r="B51" s="26"/>
      <c r="C51" s="22" t="s">
        <v>43</v>
      </c>
      <c r="D51" s="23">
        <v>15.97</v>
      </c>
      <c r="E51" s="48" t="s">
        <v>40</v>
      </c>
    </row>
    <row r="52" spans="1:5" s="6" customFormat="1" ht="14.25">
      <c r="A52" s="15">
        <f t="shared" si="0"/>
        <v>51</v>
      </c>
      <c r="B52" s="26"/>
      <c r="C52" s="22" t="s">
        <v>43</v>
      </c>
      <c r="D52" s="23">
        <v>15.26</v>
      </c>
      <c r="E52" s="48" t="s">
        <v>40</v>
      </c>
    </row>
    <row r="53" spans="1:5" s="6" customFormat="1" ht="14.25">
      <c r="A53" s="15">
        <f t="shared" si="0"/>
        <v>52</v>
      </c>
      <c r="B53" s="26"/>
      <c r="C53" s="22" t="s">
        <v>43</v>
      </c>
      <c r="D53" s="23">
        <v>7.45</v>
      </c>
      <c r="E53" s="48" t="s">
        <v>40</v>
      </c>
    </row>
    <row r="54" spans="1:5" s="6" customFormat="1" ht="14.25">
      <c r="A54" s="15">
        <f t="shared" si="0"/>
        <v>53</v>
      </c>
      <c r="B54" s="26"/>
      <c r="C54" s="22" t="s">
        <v>43</v>
      </c>
      <c r="D54" s="23">
        <v>9.78</v>
      </c>
      <c r="E54" s="48" t="s">
        <v>40</v>
      </c>
    </row>
    <row r="55" spans="1:5" s="6" customFormat="1" ht="14.25">
      <c r="A55" s="15">
        <f t="shared" si="0"/>
        <v>54</v>
      </c>
      <c r="B55" s="26"/>
      <c r="C55" s="22" t="s">
        <v>43</v>
      </c>
      <c r="D55" s="23">
        <v>11.08</v>
      </c>
      <c r="E55" s="48" t="s">
        <v>40</v>
      </c>
    </row>
    <row r="56" spans="1:5" s="6" customFormat="1" ht="14.25">
      <c r="A56" s="15">
        <f t="shared" si="0"/>
        <v>55</v>
      </c>
      <c r="B56" s="26"/>
      <c r="C56" s="22" t="s">
        <v>1</v>
      </c>
      <c r="D56" s="23">
        <v>28.21</v>
      </c>
      <c r="E56" s="48" t="s">
        <v>40</v>
      </c>
    </row>
    <row r="57" spans="1:5" s="6" customFormat="1" ht="14.25">
      <c r="A57" s="15">
        <f t="shared" si="0"/>
        <v>56</v>
      </c>
      <c r="B57" s="26"/>
      <c r="C57" s="22" t="s">
        <v>36</v>
      </c>
      <c r="D57" s="23">
        <v>3.41</v>
      </c>
      <c r="E57" s="48" t="s">
        <v>40</v>
      </c>
    </row>
    <row r="58" spans="1:5" s="6" customFormat="1" ht="14.25">
      <c r="A58" s="15">
        <f t="shared" si="0"/>
        <v>57</v>
      </c>
      <c r="B58" s="26"/>
      <c r="C58" s="22" t="s">
        <v>1</v>
      </c>
      <c r="D58" s="23">
        <v>25.64</v>
      </c>
      <c r="E58" s="48" t="s">
        <v>40</v>
      </c>
    </row>
    <row r="59" spans="1:5" s="6" customFormat="1" ht="14.25">
      <c r="A59" s="15">
        <f t="shared" si="0"/>
        <v>58</v>
      </c>
      <c r="B59" s="26"/>
      <c r="C59" s="22" t="s">
        <v>36</v>
      </c>
      <c r="D59" s="23">
        <v>25.57</v>
      </c>
      <c r="E59" s="48" t="s">
        <v>40</v>
      </c>
    </row>
    <row r="60" spans="1:5" s="6" customFormat="1" ht="14.25">
      <c r="A60" s="15">
        <f t="shared" si="0"/>
        <v>59</v>
      </c>
      <c r="B60" s="26"/>
      <c r="C60" s="22" t="s">
        <v>36</v>
      </c>
      <c r="D60" s="23">
        <v>32.97</v>
      </c>
      <c r="E60" s="48" t="s">
        <v>40</v>
      </c>
    </row>
    <row r="61" spans="1:9" s="6" customFormat="1" ht="14.25">
      <c r="A61" s="52" t="s">
        <v>23</v>
      </c>
      <c r="B61" s="52"/>
      <c r="C61" s="41"/>
      <c r="D61" s="23">
        <f>SUM(D2:D60)</f>
        <v>1084.5900000000004</v>
      </c>
      <c r="E61" s="17"/>
      <c r="I61" s="8"/>
    </row>
    <row r="62" spans="1:4" s="6" customFormat="1" ht="14.25">
      <c r="A62" s="32"/>
      <c r="B62" s="33"/>
      <c r="C62" s="34"/>
      <c r="D62" s="49"/>
    </row>
    <row r="119" ht="14.25">
      <c r="I119" s="5"/>
    </row>
  </sheetData>
  <sheetProtection/>
  <autoFilter ref="A1:K61"/>
  <mergeCells count="1">
    <mergeCell ref="A61:B61"/>
  </mergeCells>
  <printOptions/>
  <pageMargins left="0.7" right="0.7" top="0.75" bottom="0.75" header="0.3" footer="0.3"/>
  <pageSetup horizontalDpi="600" verticalDpi="600" orientation="portrait" paperSize="9" r:id="rId1"/>
  <headerFooter>
    <oddHeader>&amp;CWykaz powierzchni Budynek Główny (Parter)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Layout" workbookViewId="0" topLeftCell="A1">
      <selection activeCell="C83" sqref="C83"/>
    </sheetView>
  </sheetViews>
  <sheetFormatPr defaultColWidth="8.796875" defaultRowHeight="14.25"/>
  <cols>
    <col min="1" max="1" width="5.8984375" style="28" customWidth="1"/>
    <col min="3" max="3" width="27.59765625" style="6" customWidth="1"/>
    <col min="4" max="5" width="12.09765625" style="21" customWidth="1"/>
  </cols>
  <sheetData>
    <row r="1" spans="1:5" ht="38.25">
      <c r="A1" s="29" t="s">
        <v>25</v>
      </c>
      <c r="B1" s="29" t="s">
        <v>24</v>
      </c>
      <c r="C1" s="30" t="s">
        <v>22</v>
      </c>
      <c r="D1" s="31" t="s">
        <v>0</v>
      </c>
      <c r="E1" s="31" t="s">
        <v>27</v>
      </c>
    </row>
    <row r="2" spans="1:5" ht="14.25">
      <c r="A2" s="15">
        <v>1</v>
      </c>
      <c r="B2" s="15" t="s">
        <v>17</v>
      </c>
      <c r="C2" s="16" t="s">
        <v>1</v>
      </c>
      <c r="D2" s="18">
        <v>20</v>
      </c>
      <c r="E2" s="18" t="s">
        <v>28</v>
      </c>
    </row>
    <row r="3" spans="1:5" ht="14.25">
      <c r="A3" s="15">
        <f>1+A2</f>
        <v>2</v>
      </c>
      <c r="B3" s="15" t="s">
        <v>17</v>
      </c>
      <c r="C3" s="16" t="s">
        <v>26</v>
      </c>
      <c r="D3" s="19">
        <v>21.75</v>
      </c>
      <c r="E3" s="19" t="s">
        <v>28</v>
      </c>
    </row>
    <row r="4" spans="1:5" ht="14.25">
      <c r="A4" s="15">
        <f aca="true" t="shared" si="0" ref="A4:A67">1+A3</f>
        <v>3</v>
      </c>
      <c r="B4" s="15" t="s">
        <v>17</v>
      </c>
      <c r="C4" s="16" t="s">
        <v>26</v>
      </c>
      <c r="D4" s="19">
        <v>26</v>
      </c>
      <c r="E4" s="19" t="s">
        <v>28</v>
      </c>
    </row>
    <row r="5" spans="1:5" ht="14.25">
      <c r="A5" s="15">
        <f t="shared" si="0"/>
        <v>4</v>
      </c>
      <c r="B5" s="15" t="s">
        <v>17</v>
      </c>
      <c r="C5" s="16" t="s">
        <v>26</v>
      </c>
      <c r="D5" s="19">
        <v>21.75</v>
      </c>
      <c r="E5" s="19" t="s">
        <v>28</v>
      </c>
    </row>
    <row r="6" spans="1:5" ht="14.25">
      <c r="A6" s="15">
        <f t="shared" si="0"/>
        <v>5</v>
      </c>
      <c r="B6" s="15" t="s">
        <v>17</v>
      </c>
      <c r="C6" s="16" t="s">
        <v>26</v>
      </c>
      <c r="D6" s="19">
        <v>22.33</v>
      </c>
      <c r="E6" s="19" t="s">
        <v>28</v>
      </c>
    </row>
    <row r="7" spans="1:5" s="6" customFormat="1" ht="14.25">
      <c r="A7" s="15">
        <f t="shared" si="0"/>
        <v>6</v>
      </c>
      <c r="B7" s="15" t="s">
        <v>17</v>
      </c>
      <c r="C7" s="16" t="s">
        <v>26</v>
      </c>
      <c r="D7" s="19">
        <f>20.3+1.29</f>
        <v>21.59</v>
      </c>
      <c r="E7" s="19" t="s">
        <v>28</v>
      </c>
    </row>
    <row r="8" spans="1:6" s="6" customFormat="1" ht="14.25">
      <c r="A8" s="15">
        <f t="shared" si="0"/>
        <v>7</v>
      </c>
      <c r="B8" s="15" t="s">
        <v>17</v>
      </c>
      <c r="C8" s="16" t="s">
        <v>26</v>
      </c>
      <c r="D8" s="19">
        <v>22.3</v>
      </c>
      <c r="E8" s="19" t="s">
        <v>28</v>
      </c>
      <c r="F8" s="9"/>
    </row>
    <row r="9" spans="1:5" s="6" customFormat="1" ht="14.25">
      <c r="A9" s="15">
        <f t="shared" si="0"/>
        <v>8</v>
      </c>
      <c r="B9" s="15" t="s">
        <v>17</v>
      </c>
      <c r="C9" s="16" t="s">
        <v>14</v>
      </c>
      <c r="D9" s="19">
        <v>7.67</v>
      </c>
      <c r="E9" s="19" t="s">
        <v>28</v>
      </c>
    </row>
    <row r="10" spans="1:6" s="6" customFormat="1" ht="14.25">
      <c r="A10" s="15">
        <f t="shared" si="0"/>
        <v>9</v>
      </c>
      <c r="B10" s="15" t="s">
        <v>17</v>
      </c>
      <c r="C10" s="16" t="s">
        <v>29</v>
      </c>
      <c r="D10" s="19">
        <v>3.9</v>
      </c>
      <c r="E10" s="19" t="s">
        <v>28</v>
      </c>
      <c r="F10" s="9"/>
    </row>
    <row r="11" spans="1:5" s="6" customFormat="1" ht="14.25">
      <c r="A11" s="15">
        <f t="shared" si="0"/>
        <v>10</v>
      </c>
      <c r="B11" s="15" t="s">
        <v>17</v>
      </c>
      <c r="C11" s="16" t="s">
        <v>1</v>
      </c>
      <c r="D11" s="19">
        <v>16.65</v>
      </c>
      <c r="E11" s="19" t="s">
        <v>28</v>
      </c>
    </row>
    <row r="12" spans="1:6" s="6" customFormat="1" ht="14.25">
      <c r="A12" s="15">
        <f t="shared" si="0"/>
        <v>11</v>
      </c>
      <c r="B12" s="15" t="s">
        <v>17</v>
      </c>
      <c r="C12" s="16" t="s">
        <v>26</v>
      </c>
      <c r="D12" s="19">
        <v>19.99</v>
      </c>
      <c r="E12" s="19" t="s">
        <v>28</v>
      </c>
      <c r="F12" s="9"/>
    </row>
    <row r="13" spans="1:5" s="6" customFormat="1" ht="14.25">
      <c r="A13" s="15">
        <f t="shared" si="0"/>
        <v>12</v>
      </c>
      <c r="B13" s="15" t="s">
        <v>17</v>
      </c>
      <c r="C13" s="16" t="s">
        <v>26</v>
      </c>
      <c r="D13" s="19">
        <v>19.37</v>
      </c>
      <c r="E13" s="19" t="s">
        <v>28</v>
      </c>
    </row>
    <row r="14" spans="1:6" ht="14.25">
      <c r="A14" s="15">
        <f t="shared" si="0"/>
        <v>13</v>
      </c>
      <c r="B14" s="15" t="s">
        <v>17</v>
      </c>
      <c r="C14" s="16" t="s">
        <v>14</v>
      </c>
      <c r="D14" s="19">
        <v>9.95</v>
      </c>
      <c r="E14" s="19" t="s">
        <v>28</v>
      </c>
      <c r="F14" s="9"/>
    </row>
    <row r="15" spans="1:5" ht="14.25">
      <c r="A15" s="15">
        <f t="shared" si="0"/>
        <v>14</v>
      </c>
      <c r="B15" s="15" t="s">
        <v>17</v>
      </c>
      <c r="C15" s="16" t="s">
        <v>29</v>
      </c>
      <c r="D15" s="19">
        <v>4.65</v>
      </c>
      <c r="E15" s="19" t="s">
        <v>28</v>
      </c>
    </row>
    <row r="16" spans="1:5" s="6" customFormat="1" ht="14.25">
      <c r="A16" s="15">
        <f t="shared" si="0"/>
        <v>15</v>
      </c>
      <c r="B16" s="15" t="s">
        <v>17</v>
      </c>
      <c r="C16" s="44" t="s">
        <v>30</v>
      </c>
      <c r="D16" s="19">
        <v>1.5</v>
      </c>
      <c r="E16" s="19" t="s">
        <v>28</v>
      </c>
    </row>
    <row r="17" spans="1:5" ht="14.25">
      <c r="A17" s="15">
        <f t="shared" si="0"/>
        <v>16</v>
      </c>
      <c r="B17" s="15" t="s">
        <v>17</v>
      </c>
      <c r="C17" s="16" t="s">
        <v>31</v>
      </c>
      <c r="D17" s="19">
        <v>7.77</v>
      </c>
      <c r="E17" s="19" t="s">
        <v>28</v>
      </c>
    </row>
    <row r="18" spans="1:5" ht="14.25">
      <c r="A18" s="15">
        <f t="shared" si="0"/>
        <v>17</v>
      </c>
      <c r="B18" s="15" t="s">
        <v>17</v>
      </c>
      <c r="C18" s="16" t="s">
        <v>26</v>
      </c>
      <c r="D18" s="19">
        <v>13.44</v>
      </c>
      <c r="E18" s="19" t="s">
        <v>28</v>
      </c>
    </row>
    <row r="19" spans="1:5" ht="14.25">
      <c r="A19" s="15">
        <f t="shared" si="0"/>
        <v>18</v>
      </c>
      <c r="B19" s="15" t="s">
        <v>17</v>
      </c>
      <c r="C19" s="16" t="s">
        <v>30</v>
      </c>
      <c r="D19" s="19">
        <v>4.14</v>
      </c>
      <c r="E19" s="19" t="s">
        <v>28</v>
      </c>
    </row>
    <row r="20" spans="1:5" ht="14.25">
      <c r="A20" s="15">
        <f t="shared" si="0"/>
        <v>19</v>
      </c>
      <c r="B20" s="15" t="s">
        <v>17</v>
      </c>
      <c r="C20" s="16" t="s">
        <v>1</v>
      </c>
      <c r="D20" s="19">
        <v>5.46</v>
      </c>
      <c r="E20" s="19" t="s">
        <v>28</v>
      </c>
    </row>
    <row r="21" spans="1:5" ht="14.25">
      <c r="A21" s="15">
        <f t="shared" si="0"/>
        <v>20</v>
      </c>
      <c r="B21" s="15" t="s">
        <v>17</v>
      </c>
      <c r="C21" s="16" t="s">
        <v>29</v>
      </c>
      <c r="D21" s="19">
        <v>1.38</v>
      </c>
      <c r="E21" s="19" t="s">
        <v>28</v>
      </c>
    </row>
    <row r="22" spans="1:5" s="6" customFormat="1" ht="14.25">
      <c r="A22" s="15">
        <f t="shared" si="0"/>
        <v>21</v>
      </c>
      <c r="B22" s="15" t="s">
        <v>17</v>
      </c>
      <c r="C22" s="16" t="s">
        <v>32</v>
      </c>
      <c r="D22" s="19">
        <f>16.38/2</f>
        <v>8.19</v>
      </c>
      <c r="E22" s="19" t="s">
        <v>28</v>
      </c>
    </row>
    <row r="23" spans="1:5" ht="14.25">
      <c r="A23" s="15">
        <f t="shared" si="0"/>
        <v>22</v>
      </c>
      <c r="B23" s="15" t="s">
        <v>17</v>
      </c>
      <c r="C23" s="16" t="s">
        <v>32</v>
      </c>
      <c r="D23" s="19">
        <f>16.38/2</f>
        <v>8.19</v>
      </c>
      <c r="E23" s="19" t="s">
        <v>28</v>
      </c>
    </row>
    <row r="24" spans="1:5" ht="14.25">
      <c r="A24" s="15">
        <f t="shared" si="0"/>
        <v>23</v>
      </c>
      <c r="B24" s="15" t="s">
        <v>17</v>
      </c>
      <c r="C24" s="16" t="s">
        <v>15</v>
      </c>
      <c r="D24" s="19">
        <v>14.83</v>
      </c>
      <c r="E24" s="19" t="s">
        <v>28</v>
      </c>
    </row>
    <row r="25" spans="1:5" ht="14.25">
      <c r="A25" s="15">
        <f t="shared" si="0"/>
        <v>24</v>
      </c>
      <c r="B25" s="15" t="s">
        <v>17</v>
      </c>
      <c r="C25" s="16" t="s">
        <v>1</v>
      </c>
      <c r="D25" s="19">
        <v>30.5</v>
      </c>
      <c r="E25" s="19" t="s">
        <v>28</v>
      </c>
    </row>
    <row r="26" spans="1:5" ht="14.25">
      <c r="A26" s="15">
        <f t="shared" si="0"/>
        <v>25</v>
      </c>
      <c r="B26" s="15" t="s">
        <v>17</v>
      </c>
      <c r="C26" s="16" t="s">
        <v>32</v>
      </c>
      <c r="D26" s="19">
        <f>3.5+1.7</f>
        <v>5.2</v>
      </c>
      <c r="E26" s="19" t="s">
        <v>28</v>
      </c>
    </row>
    <row r="27" spans="1:5" ht="14.25">
      <c r="A27" s="15">
        <f t="shared" si="0"/>
        <v>26</v>
      </c>
      <c r="B27" s="15" t="s">
        <v>17</v>
      </c>
      <c r="C27" s="16" t="s">
        <v>29</v>
      </c>
      <c r="D27" s="19">
        <v>13.59</v>
      </c>
      <c r="E27" s="19" t="s">
        <v>28</v>
      </c>
    </row>
    <row r="28" spans="1:5" s="6" customFormat="1" ht="14.25">
      <c r="A28" s="15">
        <f t="shared" si="0"/>
        <v>27</v>
      </c>
      <c r="B28" s="15" t="s">
        <v>17</v>
      </c>
      <c r="C28" s="16" t="s">
        <v>33</v>
      </c>
      <c r="D28" s="19">
        <v>22.9</v>
      </c>
      <c r="E28" s="19" t="s">
        <v>28</v>
      </c>
    </row>
    <row r="29" spans="1:6" s="6" customFormat="1" ht="14.25">
      <c r="A29" s="15">
        <f t="shared" si="0"/>
        <v>28</v>
      </c>
      <c r="B29" s="15" t="s">
        <v>17</v>
      </c>
      <c r="C29" s="16" t="s">
        <v>33</v>
      </c>
      <c r="D29" s="19">
        <v>18.16</v>
      </c>
      <c r="E29" s="19" t="s">
        <v>28</v>
      </c>
      <c r="F29" s="8"/>
    </row>
    <row r="30" spans="1:6" s="6" customFormat="1" ht="14.25">
      <c r="A30" s="15">
        <f t="shared" si="0"/>
        <v>29</v>
      </c>
      <c r="B30" s="15" t="s">
        <v>17</v>
      </c>
      <c r="C30" s="16" t="s">
        <v>14</v>
      </c>
      <c r="D30" s="19">
        <v>8.5</v>
      </c>
      <c r="E30" s="19" t="s">
        <v>28</v>
      </c>
      <c r="F30" s="8"/>
    </row>
    <row r="31" spans="1:5" s="6" customFormat="1" ht="14.25">
      <c r="A31" s="15">
        <f t="shared" si="0"/>
        <v>30</v>
      </c>
      <c r="B31" s="15" t="s">
        <v>17</v>
      </c>
      <c r="C31" s="16" t="s">
        <v>29</v>
      </c>
      <c r="D31" s="19">
        <v>4.9</v>
      </c>
      <c r="E31" s="19" t="s">
        <v>28</v>
      </c>
    </row>
    <row r="32" spans="1:5" ht="14.25">
      <c r="A32" s="15">
        <f t="shared" si="0"/>
        <v>31</v>
      </c>
      <c r="B32" s="15" t="s">
        <v>17</v>
      </c>
      <c r="C32" s="16" t="s">
        <v>1</v>
      </c>
      <c r="D32" s="19">
        <v>19.53</v>
      </c>
      <c r="E32" s="19" t="s">
        <v>28</v>
      </c>
    </row>
    <row r="33" spans="1:5" s="6" customFormat="1" ht="14.25">
      <c r="A33" s="15">
        <f t="shared" si="0"/>
        <v>32</v>
      </c>
      <c r="B33" s="15" t="s">
        <v>17</v>
      </c>
      <c r="C33" s="16" t="s">
        <v>26</v>
      </c>
      <c r="D33" s="19">
        <v>21.967</v>
      </c>
      <c r="E33" s="19" t="s">
        <v>28</v>
      </c>
    </row>
    <row r="34" spans="1:6" s="6" customFormat="1" ht="14.25">
      <c r="A34" s="15">
        <f t="shared" si="0"/>
        <v>33</v>
      </c>
      <c r="B34" s="15" t="s">
        <v>17</v>
      </c>
      <c r="C34" s="16" t="s">
        <v>26</v>
      </c>
      <c r="D34" s="19">
        <v>19.9</v>
      </c>
      <c r="E34" s="19" t="s">
        <v>28</v>
      </c>
      <c r="F34" s="9"/>
    </row>
    <row r="35" spans="1:5" s="6" customFormat="1" ht="14.25">
      <c r="A35" s="15">
        <f t="shared" si="0"/>
        <v>34</v>
      </c>
      <c r="B35" s="15" t="s">
        <v>17</v>
      </c>
      <c r="C35" s="16" t="s">
        <v>14</v>
      </c>
      <c r="D35" s="19">
        <v>7.8</v>
      </c>
      <c r="E35" s="19" t="s">
        <v>28</v>
      </c>
    </row>
    <row r="36" spans="1:5" ht="14.25">
      <c r="A36" s="15">
        <f t="shared" si="0"/>
        <v>35</v>
      </c>
      <c r="B36" s="15" t="s">
        <v>17</v>
      </c>
      <c r="C36" s="16" t="s">
        <v>29</v>
      </c>
      <c r="D36" s="19">
        <v>4.9</v>
      </c>
      <c r="E36" s="19" t="s">
        <v>28</v>
      </c>
    </row>
    <row r="37" spans="1:5" ht="14.25">
      <c r="A37" s="15">
        <f t="shared" si="0"/>
        <v>36</v>
      </c>
      <c r="B37" s="15" t="s">
        <v>17</v>
      </c>
      <c r="C37" s="16" t="s">
        <v>31</v>
      </c>
      <c r="D37" s="19">
        <v>20.9</v>
      </c>
      <c r="E37" s="19" t="s">
        <v>28</v>
      </c>
    </row>
    <row r="38" spans="1:5" ht="14.25">
      <c r="A38" s="15">
        <f t="shared" si="0"/>
        <v>37</v>
      </c>
      <c r="B38" s="15" t="s">
        <v>17</v>
      </c>
      <c r="C38" s="16" t="s">
        <v>15</v>
      </c>
      <c r="D38" s="19">
        <v>25.44</v>
      </c>
      <c r="E38" s="19" t="s">
        <v>28</v>
      </c>
    </row>
    <row r="39" spans="1:5" ht="14.25">
      <c r="A39" s="15">
        <f t="shared" si="0"/>
        <v>38</v>
      </c>
      <c r="B39" s="15" t="s">
        <v>17</v>
      </c>
      <c r="C39" s="16" t="s">
        <v>32</v>
      </c>
      <c r="D39" s="19">
        <v>20.96</v>
      </c>
      <c r="E39" s="19" t="s">
        <v>28</v>
      </c>
    </row>
    <row r="40" spans="1:5" ht="14.25">
      <c r="A40" s="15">
        <f t="shared" si="0"/>
        <v>39</v>
      </c>
      <c r="B40" s="15" t="s">
        <v>18</v>
      </c>
      <c r="C40" s="16" t="s">
        <v>1</v>
      </c>
      <c r="D40" s="19">
        <f>8.84+23.2+10.15+9.13</f>
        <v>51.32</v>
      </c>
      <c r="E40" s="19" t="s">
        <v>28</v>
      </c>
    </row>
    <row r="41" spans="1:5" ht="14.25">
      <c r="A41" s="15">
        <f t="shared" si="0"/>
        <v>40</v>
      </c>
      <c r="B41" s="15" t="s">
        <v>18</v>
      </c>
      <c r="C41" s="16" t="s">
        <v>34</v>
      </c>
      <c r="D41" s="19">
        <f>4.26*4.34</f>
        <v>18.4884</v>
      </c>
      <c r="E41" s="19" t="s">
        <v>28</v>
      </c>
    </row>
    <row r="42" spans="1:7" s="6" customFormat="1" ht="14.25">
      <c r="A42" s="15">
        <f t="shared" si="0"/>
        <v>41</v>
      </c>
      <c r="B42" s="15" t="s">
        <v>18</v>
      </c>
      <c r="C42" s="16" t="s">
        <v>29</v>
      </c>
      <c r="D42" s="19">
        <v>4.06</v>
      </c>
      <c r="E42" s="19" t="s">
        <v>28</v>
      </c>
      <c r="G42" s="9"/>
    </row>
    <row r="43" spans="1:7" s="6" customFormat="1" ht="14.25">
      <c r="A43" s="15">
        <f t="shared" si="0"/>
        <v>42</v>
      </c>
      <c r="B43" s="15" t="s">
        <v>18</v>
      </c>
      <c r="C43" s="16" t="s">
        <v>29</v>
      </c>
      <c r="D43" s="19">
        <f>1.5*1</f>
        <v>1.5</v>
      </c>
      <c r="E43" s="19" t="s">
        <v>28</v>
      </c>
      <c r="G43" s="9"/>
    </row>
    <row r="44" spans="1:7" s="6" customFormat="1" ht="14.25">
      <c r="A44" s="15">
        <f t="shared" si="0"/>
        <v>43</v>
      </c>
      <c r="B44" s="15" t="s">
        <v>18</v>
      </c>
      <c r="C44" s="16" t="s">
        <v>1</v>
      </c>
      <c r="D44" s="19">
        <v>7.67</v>
      </c>
      <c r="E44" s="19" t="s">
        <v>28</v>
      </c>
      <c r="G44" s="9"/>
    </row>
    <row r="45" spans="1:5" ht="14.25">
      <c r="A45" s="15">
        <f t="shared" si="0"/>
        <v>44</v>
      </c>
      <c r="B45" s="15" t="s">
        <v>18</v>
      </c>
      <c r="C45" s="16" t="s">
        <v>34</v>
      </c>
      <c r="D45" s="23">
        <v>41.24</v>
      </c>
      <c r="E45" s="23" t="s">
        <v>28</v>
      </c>
    </row>
    <row r="46" spans="1:5" s="6" customFormat="1" ht="14.25">
      <c r="A46" s="15">
        <f t="shared" si="0"/>
        <v>45</v>
      </c>
      <c r="B46" s="15" t="s">
        <v>18</v>
      </c>
      <c r="C46" s="16" t="s">
        <v>29</v>
      </c>
      <c r="D46" s="23">
        <f>2.3*2.085</f>
        <v>4.7955</v>
      </c>
      <c r="E46" s="23" t="s">
        <v>28</v>
      </c>
    </row>
    <row r="47" spans="1:5" s="6" customFormat="1" ht="14.25">
      <c r="A47" s="15">
        <f t="shared" si="0"/>
        <v>46</v>
      </c>
      <c r="B47" s="15" t="s">
        <v>18</v>
      </c>
      <c r="C47" s="16" t="s">
        <v>34</v>
      </c>
      <c r="D47" s="23">
        <f>32.78-4.8</f>
        <v>27.98</v>
      </c>
      <c r="E47" s="23" t="s">
        <v>28</v>
      </c>
    </row>
    <row r="48" spans="1:5" s="6" customFormat="1" ht="14.25">
      <c r="A48" s="15">
        <f t="shared" si="0"/>
        <v>47</v>
      </c>
      <c r="B48" s="15" t="s">
        <v>18</v>
      </c>
      <c r="C48" s="16" t="s">
        <v>1</v>
      </c>
      <c r="D48" s="23">
        <f>3.2*1.6</f>
        <v>5.120000000000001</v>
      </c>
      <c r="E48" s="23" t="s">
        <v>28</v>
      </c>
    </row>
    <row r="49" spans="1:5" ht="14.25">
      <c r="A49" s="15">
        <f t="shared" si="0"/>
        <v>48</v>
      </c>
      <c r="B49" s="15" t="s">
        <v>18</v>
      </c>
      <c r="C49" s="16" t="s">
        <v>34</v>
      </c>
      <c r="D49" s="23">
        <f>49-D48</f>
        <v>43.879999999999995</v>
      </c>
      <c r="E49" s="23" t="s">
        <v>28</v>
      </c>
    </row>
    <row r="50" spans="1:5" ht="14.25">
      <c r="A50" s="15">
        <f t="shared" si="0"/>
        <v>49</v>
      </c>
      <c r="B50" s="15" t="s">
        <v>18</v>
      </c>
      <c r="C50" s="16" t="s">
        <v>32</v>
      </c>
      <c r="D50" s="23">
        <v>14</v>
      </c>
      <c r="E50" s="23" t="s">
        <v>28</v>
      </c>
    </row>
    <row r="51" spans="1:5" ht="14.25">
      <c r="A51" s="15">
        <f t="shared" si="0"/>
        <v>50</v>
      </c>
      <c r="B51" s="15" t="s">
        <v>18</v>
      </c>
      <c r="C51" s="16" t="s">
        <v>1</v>
      </c>
      <c r="D51" s="23">
        <v>14.79</v>
      </c>
      <c r="E51" s="23" t="s">
        <v>28</v>
      </c>
    </row>
    <row r="52" spans="1:5" ht="14.25">
      <c r="A52" s="15">
        <f t="shared" si="0"/>
        <v>51</v>
      </c>
      <c r="B52" s="15" t="s">
        <v>18</v>
      </c>
      <c r="C52" s="16" t="s">
        <v>34</v>
      </c>
      <c r="D52" s="23">
        <v>8.620000000000001</v>
      </c>
      <c r="E52" s="23" t="s">
        <v>28</v>
      </c>
    </row>
    <row r="53" spans="1:5" ht="14.25">
      <c r="A53" s="15">
        <f t="shared" si="0"/>
        <v>52</v>
      </c>
      <c r="B53" s="15" t="s">
        <v>18</v>
      </c>
      <c r="C53" s="16" t="s">
        <v>32</v>
      </c>
      <c r="D53" s="23">
        <v>8.49</v>
      </c>
      <c r="E53" s="23" t="s">
        <v>28</v>
      </c>
    </row>
    <row r="54" spans="1:5" ht="14.25">
      <c r="A54" s="15">
        <f t="shared" si="0"/>
        <v>53</v>
      </c>
      <c r="B54" s="15" t="s">
        <v>18</v>
      </c>
      <c r="C54" s="16" t="s">
        <v>15</v>
      </c>
      <c r="D54" s="23">
        <v>23.78</v>
      </c>
      <c r="E54" s="23" t="s">
        <v>28</v>
      </c>
    </row>
    <row r="55" spans="1:5" ht="14.25">
      <c r="A55" s="15">
        <f t="shared" si="0"/>
        <v>54</v>
      </c>
      <c r="B55" s="15" t="s">
        <v>18</v>
      </c>
      <c r="C55" s="16" t="s">
        <v>31</v>
      </c>
      <c r="D55" s="23">
        <v>11.31</v>
      </c>
      <c r="E55" s="23" t="s">
        <v>28</v>
      </c>
    </row>
    <row r="56" spans="1:5" ht="14.25">
      <c r="A56" s="15">
        <f t="shared" si="0"/>
        <v>55</v>
      </c>
      <c r="B56" s="15" t="s">
        <v>18</v>
      </c>
      <c r="C56" s="16" t="s">
        <v>16</v>
      </c>
      <c r="D56" s="23">
        <f>1.26+1.17+1.26+19.68</f>
        <v>23.369999999999997</v>
      </c>
      <c r="E56" s="23" t="s">
        <v>28</v>
      </c>
    </row>
    <row r="57" spans="1:5" ht="14.25">
      <c r="A57" s="15">
        <f t="shared" si="0"/>
        <v>56</v>
      </c>
      <c r="B57" s="15" t="s">
        <v>18</v>
      </c>
      <c r="C57" s="43" t="s">
        <v>29</v>
      </c>
      <c r="D57" s="23">
        <v>4.87</v>
      </c>
      <c r="E57" s="23" t="s">
        <v>28</v>
      </c>
    </row>
    <row r="58" spans="1:5" ht="14.25">
      <c r="A58" s="15">
        <f t="shared" si="0"/>
        <v>57</v>
      </c>
      <c r="B58" s="15" t="s">
        <v>18</v>
      </c>
      <c r="C58" s="43" t="s">
        <v>1</v>
      </c>
      <c r="D58" s="23">
        <v>15.7</v>
      </c>
      <c r="E58" s="23" t="s">
        <v>28</v>
      </c>
    </row>
    <row r="59" spans="1:5" ht="14.25">
      <c r="A59" s="15">
        <f t="shared" si="0"/>
        <v>58</v>
      </c>
      <c r="B59" s="15" t="s">
        <v>19</v>
      </c>
      <c r="C59" s="16" t="s">
        <v>29</v>
      </c>
      <c r="D59" s="23">
        <f>3.94+4.37+4.71</f>
        <v>13.02</v>
      </c>
      <c r="E59" s="23" t="s">
        <v>28</v>
      </c>
    </row>
    <row r="60" spans="1:5" ht="14.25">
      <c r="A60" s="15">
        <f t="shared" si="0"/>
        <v>59</v>
      </c>
      <c r="B60" s="15" t="s">
        <v>19</v>
      </c>
      <c r="C60" s="16" t="s">
        <v>1</v>
      </c>
      <c r="D60" s="23">
        <v>21.06</v>
      </c>
      <c r="E60" s="23" t="s">
        <v>28</v>
      </c>
    </row>
    <row r="61" spans="1:5" ht="14.25">
      <c r="A61" s="15">
        <f t="shared" si="0"/>
        <v>60</v>
      </c>
      <c r="B61" s="15" t="s">
        <v>19</v>
      </c>
      <c r="C61" s="16" t="s">
        <v>26</v>
      </c>
      <c r="D61" s="23">
        <v>9.94</v>
      </c>
      <c r="E61" s="23" t="s">
        <v>28</v>
      </c>
    </row>
    <row r="62" spans="1:7" ht="14.25">
      <c r="A62" s="15">
        <f t="shared" si="0"/>
        <v>61</v>
      </c>
      <c r="B62" s="15" t="s">
        <v>19</v>
      </c>
      <c r="C62" s="16" t="s">
        <v>32</v>
      </c>
      <c r="D62" s="23">
        <v>6.744999999999997</v>
      </c>
      <c r="E62" s="23" t="s">
        <v>28</v>
      </c>
      <c r="G62" s="9"/>
    </row>
    <row r="63" spans="1:5" ht="14.25">
      <c r="A63" s="15">
        <f t="shared" si="0"/>
        <v>62</v>
      </c>
      <c r="B63" s="15" t="s">
        <v>19</v>
      </c>
      <c r="C63" s="16" t="s">
        <v>26</v>
      </c>
      <c r="D63" s="23">
        <v>15.264999999999999</v>
      </c>
      <c r="E63" s="23" t="s">
        <v>28</v>
      </c>
    </row>
    <row r="64" spans="1:5" ht="14.25">
      <c r="A64" s="15">
        <f t="shared" si="0"/>
        <v>63</v>
      </c>
      <c r="B64" s="15" t="s">
        <v>19</v>
      </c>
      <c r="C64" s="16" t="s">
        <v>34</v>
      </c>
      <c r="D64" s="23">
        <v>17.75</v>
      </c>
      <c r="E64" s="23" t="s">
        <v>28</v>
      </c>
    </row>
    <row r="65" spans="1:5" ht="14.25">
      <c r="A65" s="15">
        <f t="shared" si="0"/>
        <v>64</v>
      </c>
      <c r="B65" s="15" t="s">
        <v>19</v>
      </c>
      <c r="C65" s="16" t="s">
        <v>34</v>
      </c>
      <c r="D65" s="23">
        <v>33.3</v>
      </c>
      <c r="E65" s="23" t="s">
        <v>28</v>
      </c>
    </row>
    <row r="66" spans="1:5" ht="14.25">
      <c r="A66" s="15">
        <f t="shared" si="0"/>
        <v>65</v>
      </c>
      <c r="B66" s="15" t="s">
        <v>19</v>
      </c>
      <c r="C66" s="44" t="s">
        <v>35</v>
      </c>
      <c r="D66" s="23">
        <v>15.7</v>
      </c>
      <c r="E66" s="23" t="s">
        <v>28</v>
      </c>
    </row>
    <row r="67" spans="1:5" ht="14.25">
      <c r="A67" s="15">
        <f t="shared" si="0"/>
        <v>66</v>
      </c>
      <c r="B67" s="15" t="s">
        <v>19</v>
      </c>
      <c r="C67" s="16" t="s">
        <v>34</v>
      </c>
      <c r="D67" s="23">
        <v>19.68</v>
      </c>
      <c r="E67" s="23" t="s">
        <v>28</v>
      </c>
    </row>
    <row r="68" spans="1:5" s="6" customFormat="1" ht="14.25">
      <c r="A68" s="15">
        <f aca="true" t="shared" si="1" ref="A68:A76">1+A67</f>
        <v>67</v>
      </c>
      <c r="B68" s="15" t="s">
        <v>19</v>
      </c>
      <c r="C68" s="44" t="s">
        <v>53</v>
      </c>
      <c r="D68" s="23">
        <v>1</v>
      </c>
      <c r="E68" s="23" t="s">
        <v>28</v>
      </c>
    </row>
    <row r="69" spans="1:5" s="6" customFormat="1" ht="14.25">
      <c r="A69" s="15">
        <f t="shared" si="1"/>
        <v>68</v>
      </c>
      <c r="B69" s="15" t="s">
        <v>19</v>
      </c>
      <c r="C69" s="16" t="s">
        <v>1</v>
      </c>
      <c r="D69" s="23">
        <v>1.53</v>
      </c>
      <c r="E69" s="23" t="s">
        <v>28</v>
      </c>
    </row>
    <row r="70" spans="1:5" ht="14.25">
      <c r="A70" s="15">
        <f t="shared" si="1"/>
        <v>69</v>
      </c>
      <c r="B70" s="15" t="s">
        <v>19</v>
      </c>
      <c r="C70" s="16" t="s">
        <v>31</v>
      </c>
      <c r="D70" s="23">
        <v>11.02</v>
      </c>
      <c r="E70" s="23" t="s">
        <v>28</v>
      </c>
    </row>
    <row r="71" spans="1:5" ht="14.25">
      <c r="A71" s="15">
        <f t="shared" si="1"/>
        <v>70</v>
      </c>
      <c r="B71" s="15" t="s">
        <v>19</v>
      </c>
      <c r="C71" s="16" t="s">
        <v>15</v>
      </c>
      <c r="D71" s="23">
        <v>23.78</v>
      </c>
      <c r="E71" s="23" t="s">
        <v>28</v>
      </c>
    </row>
    <row r="72" spans="1:5" ht="14.25">
      <c r="A72" s="15">
        <f t="shared" si="1"/>
        <v>71</v>
      </c>
      <c r="B72" s="15" t="s">
        <v>19</v>
      </c>
      <c r="C72" s="44" t="s">
        <v>30</v>
      </c>
      <c r="D72" s="23">
        <v>1.99</v>
      </c>
      <c r="E72" s="23" t="s">
        <v>28</v>
      </c>
    </row>
    <row r="73" spans="1:5" ht="14.25">
      <c r="A73" s="15">
        <f t="shared" si="1"/>
        <v>72</v>
      </c>
      <c r="B73" s="15" t="s">
        <v>19</v>
      </c>
      <c r="C73" s="16" t="s">
        <v>1</v>
      </c>
      <c r="D73" s="23">
        <v>5.75</v>
      </c>
      <c r="E73" s="23" t="s">
        <v>28</v>
      </c>
    </row>
    <row r="74" spans="1:5" ht="14.25">
      <c r="A74" s="15">
        <f t="shared" si="1"/>
        <v>73</v>
      </c>
      <c r="B74" s="15" t="s">
        <v>20</v>
      </c>
      <c r="C74" s="35" t="s">
        <v>6</v>
      </c>
      <c r="D74" s="20">
        <v>19.99</v>
      </c>
      <c r="E74" s="20" t="s">
        <v>28</v>
      </c>
    </row>
    <row r="75" spans="1:5" s="6" customFormat="1" ht="14.25">
      <c r="A75" s="15">
        <f t="shared" si="1"/>
        <v>74</v>
      </c>
      <c r="B75" s="15" t="s">
        <v>21</v>
      </c>
      <c r="C75" s="35" t="s">
        <v>36</v>
      </c>
      <c r="D75" s="20">
        <v>36.52</v>
      </c>
      <c r="E75" s="20" t="s">
        <v>52</v>
      </c>
    </row>
    <row r="76" spans="1:5" s="6" customFormat="1" ht="14.25">
      <c r="A76" s="15">
        <f t="shared" si="1"/>
        <v>75</v>
      </c>
      <c r="B76" s="15" t="s">
        <v>21</v>
      </c>
      <c r="C76" s="35" t="s">
        <v>36</v>
      </c>
      <c r="D76" s="20">
        <v>24.02</v>
      </c>
      <c r="E76" s="20" t="s">
        <v>52</v>
      </c>
    </row>
    <row r="77" spans="1:5" ht="15">
      <c r="A77" s="53" t="s">
        <v>23</v>
      </c>
      <c r="B77" s="54"/>
      <c r="C77" s="42"/>
      <c r="D77" s="40">
        <f>SUM(D2:D76)</f>
        <v>1156.9908999999996</v>
      </c>
      <c r="E77" s="40"/>
    </row>
  </sheetData>
  <sheetProtection/>
  <autoFilter ref="A1:G77"/>
  <mergeCells count="1">
    <mergeCell ref="A77:B77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&amp;CWykaz powierzchni Budynek Główny (I Piętro)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atrzcins</dc:creator>
  <cp:keywords/>
  <dc:description/>
  <cp:lastModifiedBy>MartaPłatek</cp:lastModifiedBy>
  <cp:lastPrinted>2011-11-24T08:26:32Z</cp:lastPrinted>
  <dcterms:created xsi:type="dcterms:W3CDTF">2011-10-06T10:08:59Z</dcterms:created>
  <dcterms:modified xsi:type="dcterms:W3CDTF">2012-08-14T06:56:42Z</dcterms:modified>
  <cp:category/>
  <cp:version/>
  <cp:contentType/>
  <cp:contentStatus/>
</cp:coreProperties>
</file>